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PURCHASING\BUYERS\Kimmy_T\P20013 - Multipurpose Category 3 &amp; 5\Final Documents\"/>
    </mc:Choice>
  </mc:AlternateContent>
  <xr:revisionPtr revIDLastSave="0" documentId="13_ncr:1_{0FBA5914-B55E-412D-B3ED-CDC75CC740C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Order History Summary" sheetId="1" r:id="rId1"/>
  </sheets>
  <definedNames>
    <definedName name="_xlnm.Print_Area" localSheetId="0">'Order History Summary'!$A$1:$N$46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M5" i="1"/>
  <c r="M9" i="1"/>
  <c r="M10" i="1"/>
  <c r="M12" i="1"/>
  <c r="J2" i="1" l="1"/>
  <c r="J20" i="1"/>
  <c r="L38" i="1" l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14" i="1"/>
  <c r="L13" i="1"/>
  <c r="L12" i="1"/>
  <c r="L11" i="1"/>
  <c r="L10" i="1"/>
  <c r="L9" i="1"/>
  <c r="L8" i="1"/>
  <c r="L7" i="1"/>
  <c r="L6" i="1"/>
  <c r="L5" i="1"/>
  <c r="L4" i="1"/>
  <c r="J38" i="1"/>
  <c r="J37" i="1"/>
  <c r="J36" i="1"/>
  <c r="J35" i="1"/>
  <c r="J33" i="1"/>
  <c r="J32" i="1"/>
  <c r="J31" i="1"/>
  <c r="J30" i="1"/>
  <c r="J29" i="1"/>
  <c r="J28" i="1"/>
  <c r="J27" i="1"/>
  <c r="J26" i="1"/>
  <c r="J25" i="1"/>
  <c r="J24" i="1"/>
  <c r="J23" i="1"/>
  <c r="J14" i="1"/>
  <c r="J13" i="1"/>
  <c r="J12" i="1"/>
  <c r="J11" i="1"/>
  <c r="J10" i="1"/>
  <c r="J9" i="1"/>
  <c r="J8" i="1"/>
  <c r="J7" i="1"/>
  <c r="J6" i="1"/>
  <c r="J5" i="1"/>
  <c r="J4" i="1"/>
  <c r="L39" i="1" l="1"/>
  <c r="L15" i="1"/>
  <c r="L17" i="1" s="1"/>
  <c r="L18" i="1" s="1"/>
  <c r="L40" i="1" l="1"/>
  <c r="L41" i="1" s="1"/>
  <c r="L42" i="1" s="1"/>
  <c r="L20" i="1" l="1"/>
  <c r="L2" i="1" l="1"/>
  <c r="L16" i="1" l="1"/>
</calcChain>
</file>

<file path=xl/sharedStrings.xml><?xml version="1.0" encoding="utf-8"?>
<sst xmlns="http://schemas.openxmlformats.org/spreadsheetml/2006/main" count="184" uniqueCount="104">
  <si>
    <t>Size</t>
  </si>
  <si>
    <t>Item</t>
  </si>
  <si>
    <t>3.10</t>
  </si>
  <si>
    <t>Color</t>
  </si>
  <si>
    <t>Letter</t>
  </si>
  <si>
    <t>Ledger</t>
  </si>
  <si>
    <t>White</t>
  </si>
  <si>
    <t>Green</t>
  </si>
  <si>
    <t>12 x 18</t>
  </si>
  <si>
    <t>CATEGORY 5 - WIDE FORMAT PAPER</t>
  </si>
  <si>
    <t>20/24</t>
  </si>
  <si>
    <t>4.7 - 5 mil</t>
  </si>
  <si>
    <t>7.7 - 8 mil</t>
  </si>
  <si>
    <t>9.7 - 10 mil</t>
  </si>
  <si>
    <t>12 mil</t>
  </si>
  <si>
    <t>14 mil</t>
  </si>
  <si>
    <t>Tear-Resistant Paper (PaperTyger or equivelant)</t>
  </si>
  <si>
    <t>Synthetic Never Tear Paper (Xerox Never Tear or equivalent)</t>
  </si>
  <si>
    <t>12 pt</t>
  </si>
  <si>
    <t>13" x 19"</t>
  </si>
  <si>
    <t>11" x 26"</t>
  </si>
  <si>
    <t>4 mil</t>
  </si>
  <si>
    <t>Flexible Vinyl, Low Tac Removable, 0-Split</t>
  </si>
  <si>
    <t>Flexible Vinyl, Low Tac Removable, Universal-Split</t>
  </si>
  <si>
    <t>Additional Requirement(s)</t>
  </si>
  <si>
    <t>Weight (lb)</t>
  </si>
  <si>
    <t>C1S Board (for use on Xerox Versant 3100)</t>
  </si>
  <si>
    <t>8 mil</t>
  </si>
  <si>
    <t>7 mil</t>
  </si>
  <si>
    <t>7.5 mil</t>
  </si>
  <si>
    <t>7-8mil</t>
  </si>
  <si>
    <t>36" Wide</t>
  </si>
  <si>
    <t>42" Wide</t>
  </si>
  <si>
    <t>24" Wide</t>
  </si>
  <si>
    <t>30" Wide</t>
  </si>
  <si>
    <t>Bond, Prefer 650' Roll</t>
  </si>
  <si>
    <t>Bond, Prefer 500' Roll</t>
  </si>
  <si>
    <t>Poster, Prefer 200' Roll</t>
  </si>
  <si>
    <t>Polypropylene, Prefer 200' Roll</t>
  </si>
  <si>
    <t>Satin Fabric, Prefer 100' Roll</t>
  </si>
  <si>
    <t>Soft Banner, Prefer 200' Roll</t>
  </si>
  <si>
    <t>Tyvek, Prefer 150' Roll</t>
  </si>
  <si>
    <t>Bond, Prefer 150' Roll</t>
  </si>
  <si>
    <t>Vellum, Prefer 150' Roll</t>
  </si>
  <si>
    <t>17" Wide</t>
  </si>
  <si>
    <t>Items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</si>
  <si>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</si>
  <si>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</si>
  <si>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</si>
  <si>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</si>
  <si>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</si>
  <si>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</si>
  <si>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</si>
  <si>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</si>
  <si>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</si>
  <si>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3.11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</si>
  <si>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</si>
  <si>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</si>
  <si>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</si>
  <si>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</si>
  <si>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</si>
  <si>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</si>
  <si>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</si>
  <si>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</si>
  <si>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</si>
  <si>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</si>
  <si>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</si>
  <si>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5.12</t>
  </si>
  <si>
    <t>5.13</t>
  </si>
  <si>
    <t>5.14</t>
  </si>
  <si>
    <t>5.15</t>
  </si>
  <si>
    <t>N/A</t>
  </si>
  <si>
    <t>CATEGORY 3 - SPECIALTY PAPER &amp; MEDIA</t>
  </si>
  <si>
    <t>Blanks/USA K1 Kant Kopy Security Paper (or VTA approved equivelant)</t>
  </si>
  <si>
    <t>Proposed Brand and Part No.</t>
  </si>
  <si>
    <t>Proposed Roll Length</t>
  </si>
  <si>
    <t>Proposed /Sheet Price (Automatic)</t>
  </si>
  <si>
    <t>Proposed /Sqft Price (Automatic)</t>
  </si>
  <si>
    <t>SALES TAX (CURRENTLY 9.25%) FOR THE SUBTOTAL ABOVE -&gt;</t>
  </si>
  <si>
    <t>Name of Firm:</t>
  </si>
  <si>
    <t>Date:</t>
  </si>
  <si>
    <t>Print Name:</t>
  </si>
  <si>
    <t>Signature:</t>
  </si>
  <si>
    <t>BASIS FOR AWARD:  TOTAL FOR 6 MONTHS -&gt;</t>
  </si>
  <si>
    <t>BY SIGNING, THE BIDDER CERTIFIES THAT HE/SHE HAS READ AND UNDERSTANDS THE BID DOCUMENTS AND THAT HE/SHE OFFERS AND AGREES TO FURNISH THE GOODS AND/OR SERVICES SPECIFIED UNDER THE INTRUCTIONS AND CONDITIONS STATED THEREIN.</t>
  </si>
  <si>
    <t>Phone No:</t>
  </si>
  <si>
    <t>Email:</t>
  </si>
  <si>
    <t>AS-IS 5 YEAR ESTIMATE -&gt;</t>
  </si>
  <si>
    <t>Expected Sheets Per Ream/Pack</t>
  </si>
  <si>
    <t>5- Year Minimum 
# of Reams /Packs</t>
  </si>
  <si>
    <t>5- Year Maximum 
# of Reams /Packs</t>
  </si>
  <si>
    <t>5- Year Minimum 
# of Rolls</t>
  </si>
  <si>
    <t>5- Year Maximum 
# of Rolls</t>
  </si>
  <si>
    <t>Expected Sheets Per Roll</t>
  </si>
  <si>
    <t>Proposed Sheets Per Ream/Pacl</t>
  </si>
  <si>
    <t>BID CATEGORY 3 - SPECIALTY PAPER &amp; MEDIA - SUBTOTAL ABOVE -&gt;</t>
  </si>
  <si>
    <t>BID CATEGORY 5 - WIDE FORMAT PAPER - SUBTOTAL  ABOVE -&gt;</t>
  </si>
  <si>
    <r>
      <rPr>
        <b/>
        <sz val="11"/>
        <color rgb="FFFF0000"/>
        <rFont val="Calibri"/>
        <family val="2"/>
        <scheme val="minor"/>
      </rPr>
      <t>A)</t>
    </r>
    <r>
      <rPr>
        <b/>
        <sz val="11"/>
        <rFont val="Calibri"/>
        <family val="2"/>
        <scheme val="minor"/>
      </rPr>
      <t xml:space="preserve"> Proposed 6-month Per-Ream/Pack Price</t>
    </r>
  </si>
  <si>
    <r>
      <rPr>
        <b/>
        <sz val="11"/>
        <color rgb="FFFF0000"/>
        <rFont val="Calibri"/>
        <family val="2"/>
        <scheme val="minor"/>
      </rPr>
      <t xml:space="preserve">B) </t>
    </r>
    <r>
      <rPr>
        <b/>
        <sz val="11"/>
        <rFont val="Calibri"/>
        <family val="2"/>
        <scheme val="minor"/>
      </rPr>
      <t>6-Month Estimated # of Reams/Packs</t>
    </r>
  </si>
  <si>
    <r>
      <t xml:space="preserve">Extended 
6-month Price 
</t>
    </r>
    <r>
      <rPr>
        <b/>
        <sz val="11"/>
        <color rgb="FFFF0000"/>
        <rFont val="Calibri"/>
        <family val="2"/>
        <scheme val="minor"/>
      </rPr>
      <t>(A x B)</t>
    </r>
  </si>
  <si>
    <r>
      <rPr>
        <b/>
        <sz val="11"/>
        <color rgb="FFFF0000"/>
        <rFont val="Calibri"/>
        <family val="2"/>
        <scheme val="minor"/>
      </rPr>
      <t>A)</t>
    </r>
    <r>
      <rPr>
        <b/>
        <sz val="11"/>
        <rFont val="Calibri"/>
        <family val="2"/>
        <scheme val="minor"/>
      </rPr>
      <t xml:space="preserve"> Proposed 6-month Per-Roll Price</t>
    </r>
  </si>
  <si>
    <r>
      <rPr>
        <b/>
        <sz val="11"/>
        <color rgb="FFFF0000"/>
        <rFont val="Calibri"/>
        <family val="2"/>
        <scheme val="minor"/>
      </rPr>
      <t xml:space="preserve">B) </t>
    </r>
    <r>
      <rPr>
        <b/>
        <sz val="11"/>
        <rFont val="Calibri"/>
        <family val="2"/>
        <scheme val="minor"/>
      </rPr>
      <t>6-Month Estimated # of Rolls</t>
    </r>
  </si>
  <si>
    <r>
      <rPr>
        <b/>
        <sz val="11"/>
        <color rgb="FF000000"/>
        <rFont val="Calibri"/>
        <family val="2"/>
        <scheme val="minor"/>
      </rPr>
      <t xml:space="preserve">Device Compatibility: </t>
    </r>
    <r>
      <rPr>
        <sz val="11"/>
        <color indexed="8"/>
        <rFont val="Calibri"/>
        <family val="2"/>
        <scheme val="minor"/>
      </rPr>
      <t xml:space="preserve"> Canon Colorwave 500, Laser 3" Core.   </t>
    </r>
  </si>
  <si>
    <r>
      <rPr>
        <b/>
        <sz val="11"/>
        <color rgb="FF000000"/>
        <rFont val="Calibri"/>
        <family val="2"/>
        <scheme val="minor"/>
      </rPr>
      <t xml:space="preserve">Device Compatibility: </t>
    </r>
    <r>
      <rPr>
        <sz val="11"/>
        <color indexed="8"/>
        <rFont val="Calibri"/>
        <family val="2"/>
        <scheme val="minor"/>
      </rPr>
      <t xml:space="preserve"> Canon TX-4000 Series Plotter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</si>
</sst>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Fill="1"/>
    <xf numFmtId="0" fontId="0" fillId="0" borderId="0" xfId="0" applyFont="1"/>
    <xf numFmtId="164" fontId="4" fillId="5" borderId="22" xfId="0" applyNumberFormat="1" applyFont="1" applyFill="1" applyBorder="1" applyAlignment="1">
      <alignment horizontal="left" vertical="center"/>
    </xf>
    <xf numFmtId="0" fontId="5" fillId="5" borderId="22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right" vertical="center" wrapText="1"/>
    </xf>
    <xf numFmtId="0" fontId="6" fillId="5" borderId="24" xfId="0" applyFont="1" applyFill="1" applyBorder="1" applyAlignment="1">
      <alignment horizontal="left" vertical="center" wrapText="1"/>
    </xf>
    <xf numFmtId="165" fontId="1" fillId="5" borderId="22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165" fontId="2" fillId="7" borderId="3" xfId="0" applyNumberFormat="1" applyFont="1" applyFill="1" applyBorder="1" applyAlignment="1" applyProtection="1">
      <alignment horizontal="right" vertical="center" wrapText="1"/>
    </xf>
    <xf numFmtId="165" fontId="2" fillId="4" borderId="3" xfId="0" applyNumberFormat="1" applyFont="1" applyFill="1" applyBorder="1" applyAlignment="1" applyProtection="1">
      <alignment horizontal="right" vertical="center" wrapText="1"/>
    </xf>
    <xf numFmtId="165" fontId="2" fillId="4" borderId="3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 wrapText="1"/>
    </xf>
    <xf numFmtId="165" fontId="6" fillId="5" borderId="14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165" fontId="1" fillId="5" borderId="14" xfId="0" applyNumberFormat="1" applyFont="1" applyFill="1" applyBorder="1" applyAlignment="1">
      <alignment horizontal="right" vertical="center"/>
    </xf>
    <xf numFmtId="165" fontId="1" fillId="5" borderId="17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horizontal="left" vertical="center" wrapText="1"/>
    </xf>
    <xf numFmtId="165" fontId="1" fillId="6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  <xf numFmtId="165" fontId="5" fillId="7" borderId="3" xfId="0" applyNumberFormat="1" applyFont="1" applyFill="1" applyBorder="1" applyAlignment="1" applyProtection="1">
      <alignment horizontal="right" vertical="center" wrapText="1"/>
    </xf>
    <xf numFmtId="165" fontId="5" fillId="4" borderId="3" xfId="0" applyNumberFormat="1" applyFont="1" applyFill="1" applyBorder="1" applyAlignment="1" applyProtection="1">
      <alignment horizontal="right" vertical="center" wrapText="1"/>
    </xf>
    <xf numFmtId="165" fontId="0" fillId="4" borderId="3" xfId="0" applyNumberFormat="1" applyFont="1" applyFill="1" applyBorder="1" applyAlignment="1">
      <alignment horizontal="right" vertical="center"/>
    </xf>
    <xf numFmtId="165" fontId="5" fillId="4" borderId="6" xfId="0" applyNumberFormat="1" applyFont="1" applyFill="1" applyBorder="1" applyAlignment="1" applyProtection="1">
      <alignment horizontal="right" vertical="center" wrapText="1"/>
    </xf>
    <xf numFmtId="165" fontId="0" fillId="4" borderId="6" xfId="0" applyNumberFormat="1" applyFont="1" applyFill="1" applyBorder="1" applyAlignment="1">
      <alignment horizontal="right" vertical="center"/>
    </xf>
    <xf numFmtId="165" fontId="6" fillId="3" borderId="12" xfId="0" applyNumberFormat="1" applyFont="1" applyFill="1" applyBorder="1" applyAlignment="1">
      <alignment horizontal="right" vertical="center"/>
    </xf>
    <xf numFmtId="165" fontId="1" fillId="3" borderId="14" xfId="0" applyNumberFormat="1" applyFont="1" applyFill="1" applyBorder="1" applyAlignment="1">
      <alignment horizontal="right" vertical="center"/>
    </xf>
    <xf numFmtId="165" fontId="1" fillId="3" borderId="17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165" fontId="2" fillId="0" borderId="18" xfId="0" applyNumberFormat="1" applyFont="1" applyFill="1" applyBorder="1" applyAlignment="1" applyProtection="1">
      <alignment horizontal="left" vertical="center" wrapText="1"/>
      <protection locked="0"/>
    </xf>
    <xf numFmtId="165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horizontal="right" vertical="center"/>
    </xf>
    <xf numFmtId="0" fontId="6" fillId="5" borderId="15" xfId="0" applyFont="1" applyFill="1" applyBorder="1" applyAlignment="1">
      <alignment horizontal="right" vertical="center"/>
    </xf>
    <xf numFmtId="0" fontId="6" fillId="5" borderId="16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top"/>
    </xf>
    <xf numFmtId="0" fontId="6" fillId="3" borderId="11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49" fontId="5" fillId="4" borderId="20" xfId="0" quotePrefix="1" applyNumberFormat="1" applyFont="1" applyFill="1" applyBorder="1" applyAlignment="1">
      <alignment horizontal="left" vertical="center" wrapText="1"/>
    </xf>
    <xf numFmtId="49" fontId="5" fillId="4" borderId="21" xfId="0" quotePrefix="1" applyNumberFormat="1" applyFont="1" applyFill="1" applyBorder="1" applyAlignment="1">
      <alignment horizontal="left" vertical="center" wrapText="1"/>
    </xf>
    <xf numFmtId="49" fontId="5" fillId="0" borderId="4" xfId="0" quotePrefix="1" applyNumberFormat="1" applyFont="1" applyFill="1" applyBorder="1" applyAlignment="1">
      <alignment horizontal="left" vertical="center" wrapText="1"/>
    </xf>
    <xf numFmtId="49" fontId="5" fillId="0" borderId="5" xfId="0" quotePrefix="1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view="pageLayout" topLeftCell="A25" zoomScale="72" zoomScaleNormal="100" zoomScaleSheetLayoutView="100" zoomScalePageLayoutView="72" workbookViewId="0">
      <selection activeCell="I27" sqref="I27"/>
    </sheetView>
  </sheetViews>
  <sheetFormatPr defaultColWidth="9.1796875" defaultRowHeight="14.5" x14ac:dyDescent="0.35"/>
  <cols>
    <col min="1" max="1" width="5.453125" style="2" customWidth="1"/>
    <col min="2" max="4" width="10.453125" style="2" customWidth="1"/>
    <col min="5" max="5" width="33.7265625" style="2" customWidth="1"/>
    <col min="6" max="6" width="10.26953125" style="51" customWidth="1"/>
    <col min="7" max="7" width="41.81640625" style="2" customWidth="1"/>
    <col min="8" max="8" width="11.54296875" style="51" customWidth="1"/>
    <col min="9" max="10" width="11.26953125" style="2" customWidth="1"/>
    <col min="11" max="11" width="11.54296875" style="51" customWidth="1"/>
    <col min="12" max="12" width="16" style="52" customWidth="1"/>
    <col min="13" max="13" width="9.7265625" style="2" bestFit="1" customWidth="1"/>
    <col min="14" max="14" width="9.7265625" style="51" customWidth="1"/>
    <col min="15" max="16384" width="9.1796875" style="2"/>
  </cols>
  <sheetData>
    <row r="1" spans="1:14" ht="15" thickBot="1" x14ac:dyDescent="0.4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N1" s="2"/>
    </row>
    <row r="2" spans="1:14" s="10" customFormat="1" x14ac:dyDescent="0.35">
      <c r="A2" s="3" t="s">
        <v>72</v>
      </c>
      <c r="B2" s="4"/>
      <c r="C2" s="4"/>
      <c r="D2" s="5"/>
      <c r="E2" s="6"/>
      <c r="F2" s="6"/>
      <c r="G2" s="7"/>
      <c r="H2" s="7"/>
      <c r="I2" s="7"/>
      <c r="J2" s="6">
        <f>COUNTA(A4:A14)</f>
        <v>11</v>
      </c>
      <c r="K2" s="8" t="s">
        <v>45</v>
      </c>
      <c r="L2" s="9">
        <f>SUM(L4:L14)</f>
        <v>0</v>
      </c>
      <c r="N2" s="11"/>
    </row>
    <row r="3" spans="1:14" ht="72.5" x14ac:dyDescent="0.35">
      <c r="A3" s="12" t="s">
        <v>1</v>
      </c>
      <c r="B3" s="12" t="s">
        <v>0</v>
      </c>
      <c r="C3" s="12" t="s">
        <v>25</v>
      </c>
      <c r="D3" s="12" t="s">
        <v>3</v>
      </c>
      <c r="E3" s="12" t="s">
        <v>24</v>
      </c>
      <c r="F3" s="12" t="s">
        <v>88</v>
      </c>
      <c r="G3" s="12" t="s">
        <v>74</v>
      </c>
      <c r="H3" s="12" t="s">
        <v>94</v>
      </c>
      <c r="I3" s="12" t="s">
        <v>97</v>
      </c>
      <c r="J3" s="12" t="s">
        <v>76</v>
      </c>
      <c r="K3" s="12" t="s">
        <v>98</v>
      </c>
      <c r="L3" s="12" t="s">
        <v>99</v>
      </c>
      <c r="M3" s="12" t="s">
        <v>89</v>
      </c>
      <c r="N3" s="12" t="s">
        <v>90</v>
      </c>
    </row>
    <row r="4" spans="1:14" s="1" customFormat="1" ht="29" x14ac:dyDescent="0.35">
      <c r="A4" s="13" t="s">
        <v>46</v>
      </c>
      <c r="B4" s="14" t="s">
        <v>4</v>
      </c>
      <c r="C4" s="14" t="s">
        <v>11</v>
      </c>
      <c r="D4" s="14" t="s">
        <v>6</v>
      </c>
      <c r="E4" s="14" t="s">
        <v>17</v>
      </c>
      <c r="F4" s="15">
        <v>100</v>
      </c>
      <c r="G4" s="16"/>
      <c r="H4" s="16"/>
      <c r="I4" s="17"/>
      <c r="J4" s="18" t="str">
        <f t="shared" ref="J4:J14" si="0">IF(ISBLANK(H4),"",IF(ISBLANK(I4),"",I4/H4))</f>
        <v/>
      </c>
      <c r="K4" s="15">
        <v>13</v>
      </c>
      <c r="L4" s="19" t="str">
        <f t="shared" ref="L4:L14" si="1">IF(ISBLANK(I4),"",I4*K4)</f>
        <v/>
      </c>
      <c r="M4" s="20">
        <f t="shared" ref="M4:M12" si="2">N4*0.25</f>
        <v>50</v>
      </c>
      <c r="N4" s="21">
        <v>200</v>
      </c>
    </row>
    <row r="5" spans="1:14" s="1" customFormat="1" ht="29" x14ac:dyDescent="0.35">
      <c r="A5" s="13" t="s">
        <v>47</v>
      </c>
      <c r="B5" s="14" t="s">
        <v>8</v>
      </c>
      <c r="C5" s="14" t="s">
        <v>12</v>
      </c>
      <c r="D5" s="14" t="s">
        <v>6</v>
      </c>
      <c r="E5" s="14" t="s">
        <v>17</v>
      </c>
      <c r="F5" s="15">
        <v>250</v>
      </c>
      <c r="G5" s="16"/>
      <c r="H5" s="16"/>
      <c r="I5" s="17"/>
      <c r="J5" s="18" t="str">
        <f t="shared" si="0"/>
        <v/>
      </c>
      <c r="K5" s="15">
        <v>8</v>
      </c>
      <c r="L5" s="19" t="str">
        <f t="shared" si="1"/>
        <v/>
      </c>
      <c r="M5" s="21">
        <f t="shared" si="2"/>
        <v>45</v>
      </c>
      <c r="N5" s="21">
        <v>180</v>
      </c>
    </row>
    <row r="6" spans="1:14" s="1" customFormat="1" ht="29" x14ac:dyDescent="0.35">
      <c r="A6" s="13" t="s">
        <v>48</v>
      </c>
      <c r="B6" s="14" t="s">
        <v>8</v>
      </c>
      <c r="C6" s="14" t="s">
        <v>13</v>
      </c>
      <c r="D6" s="14" t="s">
        <v>6</v>
      </c>
      <c r="E6" s="14" t="s">
        <v>17</v>
      </c>
      <c r="F6" s="15">
        <v>250</v>
      </c>
      <c r="G6" s="16"/>
      <c r="H6" s="16"/>
      <c r="I6" s="17"/>
      <c r="J6" s="18" t="str">
        <f t="shared" si="0"/>
        <v/>
      </c>
      <c r="K6" s="15">
        <v>3</v>
      </c>
      <c r="L6" s="19" t="str">
        <f t="shared" si="1"/>
        <v/>
      </c>
      <c r="M6" s="21">
        <v>40</v>
      </c>
      <c r="N6" s="21">
        <v>150</v>
      </c>
    </row>
    <row r="7" spans="1:14" s="1" customFormat="1" ht="29" x14ac:dyDescent="0.35">
      <c r="A7" s="13" t="s">
        <v>49</v>
      </c>
      <c r="B7" s="14" t="s">
        <v>8</v>
      </c>
      <c r="C7" s="14" t="s">
        <v>14</v>
      </c>
      <c r="D7" s="14" t="s">
        <v>6</v>
      </c>
      <c r="E7" s="14" t="s">
        <v>17</v>
      </c>
      <c r="F7" s="15">
        <v>250</v>
      </c>
      <c r="G7" s="16"/>
      <c r="H7" s="16"/>
      <c r="I7" s="17"/>
      <c r="J7" s="18" t="str">
        <f t="shared" si="0"/>
        <v/>
      </c>
      <c r="K7" s="15">
        <v>3</v>
      </c>
      <c r="L7" s="19" t="str">
        <f t="shared" si="1"/>
        <v/>
      </c>
      <c r="M7" s="21">
        <v>40</v>
      </c>
      <c r="N7" s="21">
        <v>150</v>
      </c>
    </row>
    <row r="8" spans="1:14" s="1" customFormat="1" ht="29" x14ac:dyDescent="0.35">
      <c r="A8" s="13" t="s">
        <v>50</v>
      </c>
      <c r="B8" s="14" t="s">
        <v>8</v>
      </c>
      <c r="C8" s="14" t="s">
        <v>15</v>
      </c>
      <c r="D8" s="14" t="s">
        <v>6</v>
      </c>
      <c r="E8" s="14" t="s">
        <v>17</v>
      </c>
      <c r="F8" s="15">
        <v>250</v>
      </c>
      <c r="G8" s="16"/>
      <c r="H8" s="16"/>
      <c r="I8" s="17"/>
      <c r="J8" s="18" t="str">
        <f t="shared" si="0"/>
        <v/>
      </c>
      <c r="K8" s="15">
        <v>3</v>
      </c>
      <c r="L8" s="19" t="str">
        <f t="shared" si="1"/>
        <v/>
      </c>
      <c r="M8" s="21">
        <v>40</v>
      </c>
      <c r="N8" s="21">
        <v>150</v>
      </c>
    </row>
    <row r="9" spans="1:14" s="1" customFormat="1" ht="29" x14ac:dyDescent="0.35">
      <c r="A9" s="13" t="s">
        <v>51</v>
      </c>
      <c r="B9" s="14" t="s">
        <v>4</v>
      </c>
      <c r="C9" s="14">
        <v>27</v>
      </c>
      <c r="D9" s="14" t="s">
        <v>6</v>
      </c>
      <c r="E9" s="14" t="s">
        <v>16</v>
      </c>
      <c r="F9" s="15">
        <v>500</v>
      </c>
      <c r="G9" s="16"/>
      <c r="H9" s="16"/>
      <c r="I9" s="17"/>
      <c r="J9" s="18" t="str">
        <f t="shared" si="0"/>
        <v/>
      </c>
      <c r="K9" s="15">
        <v>13</v>
      </c>
      <c r="L9" s="19" t="str">
        <f t="shared" si="1"/>
        <v/>
      </c>
      <c r="M9" s="21">
        <f t="shared" si="2"/>
        <v>75</v>
      </c>
      <c r="N9" s="21">
        <v>300</v>
      </c>
    </row>
    <row r="10" spans="1:14" s="1" customFormat="1" ht="29" x14ac:dyDescent="0.35">
      <c r="A10" s="13" t="s">
        <v>52</v>
      </c>
      <c r="B10" s="14" t="s">
        <v>5</v>
      </c>
      <c r="C10" s="14">
        <v>27</v>
      </c>
      <c r="D10" s="14" t="s">
        <v>6</v>
      </c>
      <c r="E10" s="14" t="s">
        <v>16</v>
      </c>
      <c r="F10" s="15">
        <v>500</v>
      </c>
      <c r="G10" s="16"/>
      <c r="H10" s="16"/>
      <c r="I10" s="17"/>
      <c r="J10" s="18" t="str">
        <f t="shared" si="0"/>
        <v/>
      </c>
      <c r="K10" s="15">
        <v>8</v>
      </c>
      <c r="L10" s="19" t="str">
        <f t="shared" si="1"/>
        <v/>
      </c>
      <c r="M10" s="21">
        <f t="shared" si="2"/>
        <v>62.5</v>
      </c>
      <c r="N10" s="21">
        <v>250</v>
      </c>
    </row>
    <row r="11" spans="1:14" s="1" customFormat="1" ht="29" x14ac:dyDescent="0.35">
      <c r="A11" s="13" t="s">
        <v>53</v>
      </c>
      <c r="B11" s="14" t="s">
        <v>20</v>
      </c>
      <c r="C11" s="14" t="s">
        <v>18</v>
      </c>
      <c r="D11" s="14" t="s">
        <v>6</v>
      </c>
      <c r="E11" s="14" t="s">
        <v>26</v>
      </c>
      <c r="F11" s="15">
        <v>250</v>
      </c>
      <c r="G11" s="16"/>
      <c r="H11" s="16"/>
      <c r="I11" s="17"/>
      <c r="J11" s="18" t="str">
        <f t="shared" si="0"/>
        <v/>
      </c>
      <c r="K11" s="15">
        <v>35</v>
      </c>
      <c r="L11" s="19" t="str">
        <f t="shared" si="1"/>
        <v/>
      </c>
      <c r="M11" s="21">
        <v>80</v>
      </c>
      <c r="N11" s="21">
        <v>600</v>
      </c>
    </row>
    <row r="12" spans="1:14" s="1" customFormat="1" ht="29" x14ac:dyDescent="0.35">
      <c r="A12" s="13" t="s">
        <v>54</v>
      </c>
      <c r="B12" s="14" t="s">
        <v>19</v>
      </c>
      <c r="C12" s="14" t="s">
        <v>21</v>
      </c>
      <c r="D12" s="14" t="s">
        <v>6</v>
      </c>
      <c r="E12" s="14" t="s">
        <v>22</v>
      </c>
      <c r="F12" s="15">
        <v>200</v>
      </c>
      <c r="G12" s="16"/>
      <c r="H12" s="16"/>
      <c r="I12" s="17"/>
      <c r="J12" s="18" t="str">
        <f t="shared" si="0"/>
        <v/>
      </c>
      <c r="K12" s="15">
        <v>5</v>
      </c>
      <c r="L12" s="19" t="str">
        <f t="shared" si="1"/>
        <v/>
      </c>
      <c r="M12" s="21">
        <f t="shared" si="2"/>
        <v>50</v>
      </c>
      <c r="N12" s="21">
        <v>200</v>
      </c>
    </row>
    <row r="13" spans="1:14" s="1" customFormat="1" ht="29" x14ac:dyDescent="0.35">
      <c r="A13" s="13" t="s">
        <v>2</v>
      </c>
      <c r="B13" s="14" t="s">
        <v>19</v>
      </c>
      <c r="C13" s="14" t="s">
        <v>21</v>
      </c>
      <c r="D13" s="14" t="s">
        <v>6</v>
      </c>
      <c r="E13" s="14" t="s">
        <v>23</v>
      </c>
      <c r="F13" s="15">
        <v>200</v>
      </c>
      <c r="G13" s="16"/>
      <c r="H13" s="16"/>
      <c r="I13" s="17"/>
      <c r="J13" s="18" t="str">
        <f t="shared" si="0"/>
        <v/>
      </c>
      <c r="K13" s="15">
        <v>2</v>
      </c>
      <c r="L13" s="19" t="str">
        <f t="shared" si="1"/>
        <v/>
      </c>
      <c r="M13" s="21">
        <v>35</v>
      </c>
      <c r="N13" s="21">
        <v>150</v>
      </c>
    </row>
    <row r="14" spans="1:14" s="1" customFormat="1" ht="29" x14ac:dyDescent="0.35">
      <c r="A14" s="13" t="s">
        <v>55</v>
      </c>
      <c r="B14" s="14" t="s">
        <v>4</v>
      </c>
      <c r="C14" s="14" t="s">
        <v>10</v>
      </c>
      <c r="D14" s="14" t="s">
        <v>7</v>
      </c>
      <c r="E14" s="14" t="s">
        <v>73</v>
      </c>
      <c r="F14" s="15">
        <v>500</v>
      </c>
      <c r="G14" s="16"/>
      <c r="H14" s="16"/>
      <c r="I14" s="17"/>
      <c r="J14" s="18" t="str">
        <f t="shared" si="0"/>
        <v/>
      </c>
      <c r="K14" s="15">
        <v>3</v>
      </c>
      <c r="L14" s="19" t="str">
        <f t="shared" si="1"/>
        <v/>
      </c>
      <c r="M14" s="21">
        <v>15</v>
      </c>
      <c r="N14" s="21">
        <v>100</v>
      </c>
    </row>
    <row r="15" spans="1:14" s="23" customFormat="1" x14ac:dyDescent="0.35">
      <c r="A15" s="65" t="s">
        <v>95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22">
        <f>SUM(L4:L14)</f>
        <v>0</v>
      </c>
    </row>
    <row r="16" spans="1:14" s="23" customFormat="1" x14ac:dyDescent="0.35">
      <c r="A16" s="65" t="s">
        <v>78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24">
        <f>L15*0.0925</f>
        <v>0</v>
      </c>
    </row>
    <row r="17" spans="1:14" s="23" customFormat="1" x14ac:dyDescent="0.35">
      <c r="A17" s="65" t="s">
        <v>83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24">
        <f>SUM(L15:L15)</f>
        <v>0</v>
      </c>
    </row>
    <row r="18" spans="1:14" s="23" customFormat="1" ht="15" thickBot="1" x14ac:dyDescent="0.4">
      <c r="A18" s="67" t="s">
        <v>87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25">
        <f>L17*10</f>
        <v>0</v>
      </c>
    </row>
    <row r="19" spans="1:14" s="23" customFormat="1" ht="15.5" thickTop="1" thickBot="1" x14ac:dyDescent="0.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7"/>
    </row>
    <row r="20" spans="1:14" s="10" customFormat="1" ht="15" thickBot="1" x14ac:dyDescent="0.4">
      <c r="A20" s="28" t="s">
        <v>9</v>
      </c>
      <c r="B20" s="29"/>
      <c r="C20" s="30"/>
      <c r="D20" s="31"/>
      <c r="E20" s="32"/>
      <c r="F20" s="32"/>
      <c r="G20" s="33"/>
      <c r="H20" s="33"/>
      <c r="I20" s="33"/>
      <c r="J20" s="32">
        <f>COUNTA(A23:A33,A35:A38)</f>
        <v>15</v>
      </c>
      <c r="K20" s="34" t="s">
        <v>45</v>
      </c>
      <c r="L20" s="35">
        <f>SUM(L23:L38)</f>
        <v>0</v>
      </c>
      <c r="N20" s="11"/>
    </row>
    <row r="21" spans="1:14" ht="58.5" thickBot="1" x14ac:dyDescent="0.4">
      <c r="A21" s="36" t="s">
        <v>1</v>
      </c>
      <c r="B21" s="36" t="s">
        <v>0</v>
      </c>
      <c r="C21" s="36" t="s">
        <v>25</v>
      </c>
      <c r="D21" s="36" t="s">
        <v>3</v>
      </c>
      <c r="E21" s="36" t="s">
        <v>24</v>
      </c>
      <c r="F21" s="36" t="s">
        <v>93</v>
      </c>
      <c r="G21" s="36" t="s">
        <v>74</v>
      </c>
      <c r="H21" s="36" t="s">
        <v>75</v>
      </c>
      <c r="I21" s="36" t="s">
        <v>100</v>
      </c>
      <c r="J21" s="36" t="s">
        <v>77</v>
      </c>
      <c r="K21" s="36" t="s">
        <v>101</v>
      </c>
      <c r="L21" s="36" t="s">
        <v>99</v>
      </c>
      <c r="M21" s="36" t="s">
        <v>91</v>
      </c>
      <c r="N21" s="36" t="s">
        <v>92</v>
      </c>
    </row>
    <row r="22" spans="1:14" s="10" customFormat="1" x14ac:dyDescent="0.35">
      <c r="A22" s="72" t="s">
        <v>102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14" s="10" customFormat="1" x14ac:dyDescent="0.35">
      <c r="A23" s="37" t="s">
        <v>56</v>
      </c>
      <c r="B23" s="38" t="s">
        <v>31</v>
      </c>
      <c r="C23" s="38">
        <v>20</v>
      </c>
      <c r="D23" s="38" t="s">
        <v>6</v>
      </c>
      <c r="E23" s="38" t="s">
        <v>35</v>
      </c>
      <c r="F23" s="39" t="s">
        <v>71</v>
      </c>
      <c r="G23" s="40"/>
      <c r="H23" s="40"/>
      <c r="I23" s="41"/>
      <c r="J23" s="42" t="str">
        <f t="shared" ref="J23:J38" si="3">IF(ISBLANK(H23),"",IF(ISBLANK(I23),"",I23/H23))</f>
        <v/>
      </c>
      <c r="K23" s="39">
        <v>1</v>
      </c>
      <c r="L23" s="43" t="str">
        <f t="shared" ref="L23:L33" si="4">IF(ISBLANK(I23),"",I23*K23)</f>
        <v/>
      </c>
      <c r="M23" s="39">
        <v>3</v>
      </c>
      <c r="N23" s="39">
        <v>20</v>
      </c>
    </row>
    <row r="24" spans="1:14" s="10" customFormat="1" x14ac:dyDescent="0.35">
      <c r="A24" s="37" t="s">
        <v>57</v>
      </c>
      <c r="B24" s="38" t="s">
        <v>31</v>
      </c>
      <c r="C24" s="38">
        <v>24</v>
      </c>
      <c r="D24" s="38" t="s">
        <v>6</v>
      </c>
      <c r="E24" s="38" t="s">
        <v>36</v>
      </c>
      <c r="F24" s="39" t="s">
        <v>71</v>
      </c>
      <c r="G24" s="40"/>
      <c r="H24" s="40"/>
      <c r="I24" s="41"/>
      <c r="J24" s="44" t="str">
        <f t="shared" si="3"/>
        <v/>
      </c>
      <c r="K24" s="39">
        <v>2</v>
      </c>
      <c r="L24" s="45" t="str">
        <f t="shared" si="4"/>
        <v/>
      </c>
      <c r="M24" s="39">
        <v>4</v>
      </c>
      <c r="N24" s="39">
        <v>20</v>
      </c>
    </row>
    <row r="25" spans="1:14" s="10" customFormat="1" x14ac:dyDescent="0.35">
      <c r="A25" s="37" t="s">
        <v>58</v>
      </c>
      <c r="B25" s="38" t="s">
        <v>31</v>
      </c>
      <c r="C25" s="38">
        <v>40</v>
      </c>
      <c r="D25" s="38" t="s">
        <v>6</v>
      </c>
      <c r="E25" s="38" t="s">
        <v>37</v>
      </c>
      <c r="F25" s="39" t="s">
        <v>71</v>
      </c>
      <c r="G25" s="40"/>
      <c r="H25" s="40"/>
      <c r="I25" s="41"/>
      <c r="J25" s="42" t="str">
        <f t="shared" si="3"/>
        <v/>
      </c>
      <c r="K25" s="39">
        <v>4</v>
      </c>
      <c r="L25" s="43" t="str">
        <f t="shared" si="4"/>
        <v/>
      </c>
      <c r="M25" s="39">
        <v>10</v>
      </c>
      <c r="N25" s="39">
        <v>80</v>
      </c>
    </row>
    <row r="26" spans="1:14" s="10" customFormat="1" x14ac:dyDescent="0.35">
      <c r="A26" s="37" t="s">
        <v>59</v>
      </c>
      <c r="B26" s="38" t="s">
        <v>32</v>
      </c>
      <c r="C26" s="38">
        <v>40</v>
      </c>
      <c r="D26" s="38" t="s">
        <v>6</v>
      </c>
      <c r="E26" s="38" t="s">
        <v>37</v>
      </c>
      <c r="F26" s="39" t="s">
        <v>71</v>
      </c>
      <c r="G26" s="40"/>
      <c r="H26" s="40"/>
      <c r="I26" s="41"/>
      <c r="J26" s="42" t="str">
        <f t="shared" si="3"/>
        <v/>
      </c>
      <c r="K26" s="39">
        <v>1</v>
      </c>
      <c r="L26" s="43" t="str">
        <f t="shared" si="4"/>
        <v/>
      </c>
      <c r="M26" s="39">
        <v>3</v>
      </c>
      <c r="N26" s="39">
        <v>30</v>
      </c>
    </row>
    <row r="27" spans="1:14" s="10" customFormat="1" x14ac:dyDescent="0.35">
      <c r="A27" s="37" t="s">
        <v>60</v>
      </c>
      <c r="B27" s="38" t="s">
        <v>33</v>
      </c>
      <c r="C27" s="38" t="s">
        <v>27</v>
      </c>
      <c r="D27" s="38" t="s">
        <v>6</v>
      </c>
      <c r="E27" s="38" t="s">
        <v>38</v>
      </c>
      <c r="F27" s="39" t="s">
        <v>71</v>
      </c>
      <c r="G27" s="40"/>
      <c r="H27" s="40"/>
      <c r="I27" s="41"/>
      <c r="J27" s="42" t="str">
        <f t="shared" si="3"/>
        <v/>
      </c>
      <c r="K27" s="39">
        <v>5</v>
      </c>
      <c r="L27" s="43" t="str">
        <f t="shared" si="4"/>
        <v/>
      </c>
      <c r="M27" s="39">
        <v>15</v>
      </c>
      <c r="N27" s="39">
        <v>100</v>
      </c>
    </row>
    <row r="28" spans="1:14" s="10" customFormat="1" x14ac:dyDescent="0.35">
      <c r="A28" s="37" t="s">
        <v>61</v>
      </c>
      <c r="B28" s="38" t="s">
        <v>34</v>
      </c>
      <c r="C28" s="38" t="s">
        <v>27</v>
      </c>
      <c r="D28" s="38" t="s">
        <v>6</v>
      </c>
      <c r="E28" s="38" t="s">
        <v>38</v>
      </c>
      <c r="F28" s="39" t="s">
        <v>71</v>
      </c>
      <c r="G28" s="40"/>
      <c r="H28" s="40"/>
      <c r="I28" s="41"/>
      <c r="J28" s="42" t="str">
        <f t="shared" si="3"/>
        <v/>
      </c>
      <c r="K28" s="39">
        <v>6</v>
      </c>
      <c r="L28" s="43" t="str">
        <f t="shared" si="4"/>
        <v/>
      </c>
      <c r="M28" s="39">
        <v>25</v>
      </c>
      <c r="N28" s="39">
        <v>120</v>
      </c>
    </row>
    <row r="29" spans="1:14" s="10" customFormat="1" x14ac:dyDescent="0.35">
      <c r="A29" s="37" t="s">
        <v>62</v>
      </c>
      <c r="B29" s="38" t="s">
        <v>31</v>
      </c>
      <c r="C29" s="38" t="s">
        <v>27</v>
      </c>
      <c r="D29" s="38" t="s">
        <v>6</v>
      </c>
      <c r="E29" s="38" t="s">
        <v>38</v>
      </c>
      <c r="F29" s="39" t="s">
        <v>71</v>
      </c>
      <c r="G29" s="40"/>
      <c r="H29" s="40"/>
      <c r="I29" s="41"/>
      <c r="J29" s="42" t="str">
        <f t="shared" si="3"/>
        <v/>
      </c>
      <c r="K29" s="39">
        <v>10</v>
      </c>
      <c r="L29" s="43" t="str">
        <f t="shared" si="4"/>
        <v/>
      </c>
      <c r="M29" s="39">
        <v>30</v>
      </c>
      <c r="N29" s="39">
        <v>200</v>
      </c>
    </row>
    <row r="30" spans="1:14" s="10" customFormat="1" x14ac:dyDescent="0.35">
      <c r="A30" s="37" t="s">
        <v>63</v>
      </c>
      <c r="B30" s="38" t="s">
        <v>32</v>
      </c>
      <c r="C30" s="38" t="s">
        <v>27</v>
      </c>
      <c r="D30" s="38" t="s">
        <v>6</v>
      </c>
      <c r="E30" s="38" t="s">
        <v>38</v>
      </c>
      <c r="F30" s="39" t="s">
        <v>71</v>
      </c>
      <c r="G30" s="40"/>
      <c r="H30" s="40"/>
      <c r="I30" s="41"/>
      <c r="J30" s="42" t="str">
        <f t="shared" si="3"/>
        <v/>
      </c>
      <c r="K30" s="39">
        <v>8</v>
      </c>
      <c r="L30" s="43" t="str">
        <f t="shared" si="4"/>
        <v/>
      </c>
      <c r="M30" s="39">
        <v>20</v>
      </c>
      <c r="N30" s="39">
        <v>160</v>
      </c>
    </row>
    <row r="31" spans="1:14" s="10" customFormat="1" x14ac:dyDescent="0.35">
      <c r="A31" s="37" t="s">
        <v>64</v>
      </c>
      <c r="B31" s="38" t="s">
        <v>31</v>
      </c>
      <c r="C31" s="38" t="s">
        <v>28</v>
      </c>
      <c r="D31" s="38" t="s">
        <v>6</v>
      </c>
      <c r="E31" s="38" t="s">
        <v>39</v>
      </c>
      <c r="F31" s="39" t="s">
        <v>71</v>
      </c>
      <c r="G31" s="40"/>
      <c r="H31" s="40"/>
      <c r="I31" s="41"/>
      <c r="J31" s="42" t="str">
        <f t="shared" si="3"/>
        <v/>
      </c>
      <c r="K31" s="39">
        <v>1</v>
      </c>
      <c r="L31" s="43" t="str">
        <f t="shared" si="4"/>
        <v/>
      </c>
      <c r="M31" s="39">
        <v>1</v>
      </c>
      <c r="N31" s="39">
        <v>10</v>
      </c>
    </row>
    <row r="32" spans="1:14" s="10" customFormat="1" x14ac:dyDescent="0.35">
      <c r="A32" s="37" t="s">
        <v>65</v>
      </c>
      <c r="B32" s="38" t="s">
        <v>31</v>
      </c>
      <c r="C32" s="38" t="s">
        <v>29</v>
      </c>
      <c r="D32" s="38" t="s">
        <v>6</v>
      </c>
      <c r="E32" s="38" t="s">
        <v>40</v>
      </c>
      <c r="F32" s="39" t="s">
        <v>71</v>
      </c>
      <c r="G32" s="40"/>
      <c r="H32" s="40"/>
      <c r="I32" s="41"/>
      <c r="J32" s="42" t="str">
        <f t="shared" si="3"/>
        <v/>
      </c>
      <c r="K32" s="39">
        <v>1</v>
      </c>
      <c r="L32" s="43" t="str">
        <f t="shared" si="4"/>
        <v/>
      </c>
      <c r="M32" s="39">
        <v>1</v>
      </c>
      <c r="N32" s="39">
        <v>10</v>
      </c>
    </row>
    <row r="33" spans="1:14" s="10" customFormat="1" x14ac:dyDescent="0.35">
      <c r="A33" s="37" t="s">
        <v>66</v>
      </c>
      <c r="B33" s="38" t="s">
        <v>31</v>
      </c>
      <c r="C33" s="38" t="s">
        <v>30</v>
      </c>
      <c r="D33" s="38" t="s">
        <v>6</v>
      </c>
      <c r="E33" s="38" t="s">
        <v>41</v>
      </c>
      <c r="F33" s="39" t="s">
        <v>71</v>
      </c>
      <c r="G33" s="40"/>
      <c r="H33" s="40"/>
      <c r="I33" s="41"/>
      <c r="J33" s="42" t="str">
        <f t="shared" si="3"/>
        <v/>
      </c>
      <c r="K33" s="39">
        <v>2</v>
      </c>
      <c r="L33" s="43" t="str">
        <f t="shared" si="4"/>
        <v/>
      </c>
      <c r="M33" s="39">
        <v>3</v>
      </c>
      <c r="N33" s="39">
        <v>20</v>
      </c>
    </row>
    <row r="34" spans="1:14" s="10" customFormat="1" x14ac:dyDescent="0.35">
      <c r="A34" s="74" t="s">
        <v>103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</row>
    <row r="35" spans="1:14" s="10" customFormat="1" x14ac:dyDescent="0.35">
      <c r="A35" s="37" t="s">
        <v>67</v>
      </c>
      <c r="B35" s="38" t="s">
        <v>44</v>
      </c>
      <c r="C35" s="38">
        <v>20</v>
      </c>
      <c r="D35" s="38" t="s">
        <v>6</v>
      </c>
      <c r="E35" s="38" t="s">
        <v>42</v>
      </c>
      <c r="F35" s="39" t="s">
        <v>71</v>
      </c>
      <c r="G35" s="40"/>
      <c r="H35" s="40"/>
      <c r="I35" s="41"/>
      <c r="J35" s="42" t="str">
        <f t="shared" si="3"/>
        <v/>
      </c>
      <c r="K35" s="39">
        <v>8</v>
      </c>
      <c r="L35" s="43" t="str">
        <f>IF(ISBLANK(I35),"",I35*K35)</f>
        <v/>
      </c>
      <c r="M35" s="39">
        <v>10</v>
      </c>
      <c r="N35" s="39">
        <v>100</v>
      </c>
    </row>
    <row r="36" spans="1:14" s="10" customFormat="1" x14ac:dyDescent="0.35">
      <c r="A36" s="37" t="s">
        <v>68</v>
      </c>
      <c r="B36" s="38" t="s">
        <v>33</v>
      </c>
      <c r="C36" s="38">
        <v>20</v>
      </c>
      <c r="D36" s="38" t="s">
        <v>6</v>
      </c>
      <c r="E36" s="38" t="s">
        <v>42</v>
      </c>
      <c r="F36" s="39" t="s">
        <v>71</v>
      </c>
      <c r="G36" s="40"/>
      <c r="H36" s="40"/>
      <c r="I36" s="41"/>
      <c r="J36" s="42" t="str">
        <f t="shared" si="3"/>
        <v/>
      </c>
      <c r="K36" s="39">
        <v>4</v>
      </c>
      <c r="L36" s="43" t="str">
        <f>IF(ISBLANK(I36),"",I36*K36)</f>
        <v/>
      </c>
      <c r="M36" s="39">
        <v>10</v>
      </c>
      <c r="N36" s="39">
        <v>200</v>
      </c>
    </row>
    <row r="37" spans="1:14" s="10" customFormat="1" x14ac:dyDescent="0.35">
      <c r="A37" s="37" t="s">
        <v>69</v>
      </c>
      <c r="B37" s="38" t="s">
        <v>31</v>
      </c>
      <c r="C37" s="38">
        <v>20</v>
      </c>
      <c r="D37" s="38" t="s">
        <v>6</v>
      </c>
      <c r="E37" s="38" t="s">
        <v>42</v>
      </c>
      <c r="F37" s="39" t="s">
        <v>71</v>
      </c>
      <c r="G37" s="40"/>
      <c r="H37" s="40"/>
      <c r="I37" s="41"/>
      <c r="J37" s="42" t="str">
        <f t="shared" si="3"/>
        <v/>
      </c>
      <c r="K37" s="39">
        <v>4</v>
      </c>
      <c r="L37" s="43" t="str">
        <f>IF(ISBLANK(I37),"",I37*K37)</f>
        <v/>
      </c>
      <c r="M37" s="39">
        <v>40</v>
      </c>
      <c r="N37" s="39">
        <v>350</v>
      </c>
    </row>
    <row r="38" spans="1:14" s="10" customFormat="1" ht="15" thickBot="1" x14ac:dyDescent="0.4">
      <c r="A38" s="37" t="s">
        <v>70</v>
      </c>
      <c r="B38" s="38" t="s">
        <v>31</v>
      </c>
      <c r="C38" s="38">
        <v>20</v>
      </c>
      <c r="D38" s="38" t="s">
        <v>6</v>
      </c>
      <c r="E38" s="38" t="s">
        <v>43</v>
      </c>
      <c r="F38" s="39" t="s">
        <v>71</v>
      </c>
      <c r="G38" s="40"/>
      <c r="H38" s="40"/>
      <c r="I38" s="41"/>
      <c r="J38" s="42" t="str">
        <f t="shared" si="3"/>
        <v/>
      </c>
      <c r="K38" s="39">
        <v>1</v>
      </c>
      <c r="L38" s="43" t="str">
        <f>IF(ISBLANK(I38),"",I38*K38)</f>
        <v/>
      </c>
      <c r="M38" s="39">
        <v>10</v>
      </c>
      <c r="N38" s="39">
        <v>120</v>
      </c>
    </row>
    <row r="39" spans="1:14" s="23" customFormat="1" ht="15" thickTop="1" x14ac:dyDescent="0.35">
      <c r="A39" s="70" t="s">
        <v>96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46">
        <f>SUM(L23:L38)</f>
        <v>0</v>
      </c>
    </row>
    <row r="40" spans="1:14" s="23" customFormat="1" x14ac:dyDescent="0.35">
      <c r="A40" s="60" t="s">
        <v>78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47">
        <f>L39*0.0925</f>
        <v>0</v>
      </c>
    </row>
    <row r="41" spans="1:14" s="23" customFormat="1" x14ac:dyDescent="0.35">
      <c r="A41" s="60" t="s">
        <v>83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47">
        <f>SUM(L39:L40)</f>
        <v>0</v>
      </c>
    </row>
    <row r="42" spans="1:14" s="23" customFormat="1" ht="15" thickBot="1" x14ac:dyDescent="0.4">
      <c r="A42" s="63" t="s">
        <v>87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48">
        <f>L41*10</f>
        <v>0</v>
      </c>
    </row>
    <row r="43" spans="1:14" s="23" customFormat="1" ht="44.25" customHeight="1" thickTop="1" x14ac:dyDescent="0.35">
      <c r="A43" s="62" t="s">
        <v>84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</row>
    <row r="44" spans="1:14" s="23" customFormat="1" ht="24" customHeight="1" x14ac:dyDescent="0.35">
      <c r="A44" s="53" t="s">
        <v>79</v>
      </c>
      <c r="B44" s="53"/>
      <c r="C44" s="53"/>
      <c r="D44" s="55"/>
      <c r="E44" s="55"/>
      <c r="F44" s="55"/>
      <c r="G44" s="55"/>
      <c r="H44" s="49" t="s">
        <v>80</v>
      </c>
      <c r="I44" s="58"/>
      <c r="J44" s="58"/>
      <c r="K44" s="58"/>
      <c r="L44" s="58"/>
    </row>
    <row r="45" spans="1:14" s="23" customFormat="1" ht="23.25" customHeight="1" x14ac:dyDescent="0.35">
      <c r="A45" s="53" t="s">
        <v>81</v>
      </c>
      <c r="B45" s="53"/>
      <c r="C45" s="53"/>
      <c r="D45" s="56"/>
      <c r="E45" s="56"/>
      <c r="F45" s="56"/>
      <c r="G45" s="56"/>
      <c r="H45" s="50" t="s">
        <v>82</v>
      </c>
      <c r="I45" s="59"/>
      <c r="J45" s="59"/>
      <c r="K45" s="59"/>
      <c r="L45" s="59"/>
    </row>
    <row r="46" spans="1:14" s="23" customFormat="1" ht="27.75" customHeight="1" thickBot="1" x14ac:dyDescent="0.4">
      <c r="A46" s="53" t="s">
        <v>85</v>
      </c>
      <c r="B46" s="53"/>
      <c r="C46" s="53"/>
      <c r="D46" s="57"/>
      <c r="E46" s="57"/>
      <c r="F46" s="57"/>
      <c r="G46" s="57"/>
      <c r="H46" s="50" t="s">
        <v>86</v>
      </c>
      <c r="I46" s="54"/>
      <c r="J46" s="54"/>
      <c r="K46" s="54"/>
      <c r="L46" s="54"/>
    </row>
  </sheetData>
  <sheetProtection algorithmName="SHA-512" hashValue="MULkGi6uWoFAv+QRlc+eGVDdHA1L2HP5qiXC1oihJtgBoc/vx4Bmk7/2D9d9xEjUmzZeqzI7f9r0iIy8RJwhhw==" saltValue="KSu8NBfb4TNjVqP1blo41Q==" spinCount="100000" sheet="1" objects="1" scenarios="1"/>
  <protectedRanges>
    <protectedRange sqref="G4:I14 G23:I33 G35:I38" name="Range1"/>
  </protectedRanges>
  <mergeCells count="21">
    <mergeCell ref="A15:K15"/>
    <mergeCell ref="A16:K16"/>
    <mergeCell ref="A18:K18"/>
    <mergeCell ref="A1:L1"/>
    <mergeCell ref="A39:K39"/>
    <mergeCell ref="A22:N22"/>
    <mergeCell ref="A34:N34"/>
    <mergeCell ref="A17:K17"/>
    <mergeCell ref="A40:K40"/>
    <mergeCell ref="A41:K41"/>
    <mergeCell ref="A43:L43"/>
    <mergeCell ref="A44:C44"/>
    <mergeCell ref="A45:C45"/>
    <mergeCell ref="A42:K42"/>
    <mergeCell ref="A46:C46"/>
    <mergeCell ref="I46:L46"/>
    <mergeCell ref="D44:G44"/>
    <mergeCell ref="D45:G45"/>
    <mergeCell ref="D46:G46"/>
    <mergeCell ref="I44:L44"/>
    <mergeCell ref="I45:L45"/>
  </mergeCells>
  <phoneticPr fontId="3" type="noConversion"/>
  <conditionalFormatting sqref="H4:H14">
    <cfRule type="expression" dxfId="0" priority="5">
      <formula>IF(ISBLANK(H4),0,IF(F4&lt;&gt;H4,1,0))</formula>
    </cfRule>
  </conditionalFormatting>
  <printOptions horizontalCentered="1"/>
  <pageMargins left="0.25" right="0.25" top="0.75" bottom="0.75" header="0.3" footer="0.3"/>
  <pageSetup paperSize="3" fitToHeight="0" orientation="landscape" r:id="rId1"/>
  <headerFooter>
    <oddHeader>&amp;C&amp;"-,Bold"&amp;14 BID FORM 1-B:  IFB P20013 MULTIPURPOSE CATEGORY 3 &amp; 5</oddHeader>
    <oddFooter>Page &amp;P of &amp;N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 Summary</vt:lpstr>
      <vt:lpstr>'Order History Summary'!Print_Area</vt:lpstr>
    </vt:vector>
  </TitlesOfParts>
  <Company>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Jon P</dc:creator>
  <cp:lastModifiedBy>Truong, Kimmy</cp:lastModifiedBy>
  <cp:lastPrinted>2020-02-19T22:17:15Z</cp:lastPrinted>
  <dcterms:created xsi:type="dcterms:W3CDTF">2015-11-19T19:36:23Z</dcterms:created>
  <dcterms:modified xsi:type="dcterms:W3CDTF">2020-05-18T21:15:53Z</dcterms:modified>
</cp:coreProperties>
</file>